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tiku06\Desktop\"/>
    </mc:Choice>
  </mc:AlternateContent>
  <xr:revisionPtr revIDLastSave="0" documentId="8_{8F95F2E7-0298-4025-B6C8-55F2076FAF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図書注文書" sheetId="4" r:id="rId1"/>
  </sheets>
  <definedNames>
    <definedName name="_xlnm.Print_Area" localSheetId="0">図書注文書!$A$1:$P$51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4" l="1"/>
  <c r="M29" i="4"/>
  <c r="I30" i="4"/>
  <c r="I29" i="4"/>
  <c r="I28" i="4"/>
  <c r="M28" i="4" s="1"/>
  <c r="I27" i="4"/>
  <c r="I26" i="4"/>
  <c r="I25" i="4"/>
  <c r="I24" i="4"/>
  <c r="I23" i="4"/>
  <c r="I22" i="4"/>
  <c r="I21" i="4"/>
  <c r="I20" i="4"/>
  <c r="I19" i="4"/>
  <c r="I18" i="4"/>
  <c r="I17" i="4"/>
  <c r="I16" i="4"/>
  <c r="M18" i="4" l="1"/>
  <c r="M19" i="4"/>
  <c r="M20" i="4"/>
  <c r="M21" i="4"/>
  <c r="M22" i="4"/>
  <c r="M23" i="4"/>
  <c r="M24" i="4"/>
  <c r="M25" i="4"/>
  <c r="M26" i="4"/>
  <c r="M27" i="4"/>
  <c r="M17" i="4"/>
  <c r="M32" i="4" l="1"/>
</calcChain>
</file>

<file path=xl/sharedStrings.xml><?xml version="1.0" encoding="utf-8"?>
<sst xmlns="http://schemas.openxmlformats.org/spreadsheetml/2006/main" count="60" uniqueCount="58">
  <si>
    <t>図書名</t>
    <rPh sb="0" eb="3">
      <t>トショメイ</t>
    </rPh>
    <phoneticPr fontId="1"/>
  </si>
  <si>
    <t>建築設計におけるコスト戦略</t>
  </si>
  <si>
    <t>図書No.</t>
    <rPh sb="0" eb="2">
      <t>トショ</t>
    </rPh>
    <phoneticPr fontId="1"/>
  </si>
  <si>
    <t>実例に学ぶ建築設計・監理の予防と対策</t>
  </si>
  <si>
    <t>送付先</t>
    <rPh sb="0" eb="2">
      <t>ソウフ</t>
    </rPh>
    <rPh sb="2" eb="3">
      <t>サキ</t>
    </rPh>
    <phoneticPr fontId="2"/>
  </si>
  <si>
    <t>会員用</t>
    <rPh sb="0" eb="3">
      <t>カイインヨウ</t>
    </rPh>
    <phoneticPr fontId="2"/>
  </si>
  <si>
    <t>実例に学ぶ建築士事務所のトラブル予防</t>
    <rPh sb="5" eb="8">
      <t>ケンチクシ</t>
    </rPh>
    <rPh sb="8" eb="10">
      <t>ジム</t>
    </rPh>
    <rPh sb="10" eb="11">
      <t>ショ</t>
    </rPh>
    <rPh sb="16" eb="18">
      <t>ヨボウ</t>
    </rPh>
    <phoneticPr fontId="2"/>
  </si>
  <si>
    <t>設計事務所のＩＳＯ９００１認証取得ガイドブック</t>
    <rPh sb="13" eb="15">
      <t>ニンショウ</t>
    </rPh>
    <rPh sb="15" eb="17">
      <t>シュトク</t>
    </rPh>
    <phoneticPr fontId="2"/>
  </si>
  <si>
    <t>業務記録台帳(A４・２０枚セット)</t>
    <rPh sb="12" eb="13">
      <t>マイ</t>
    </rPh>
    <phoneticPr fontId="3"/>
  </si>
  <si>
    <t>ピンバッジ(襟章)</t>
    <rPh sb="6" eb="8">
      <t>エリショウ</t>
    </rPh>
    <phoneticPr fontId="2"/>
  </si>
  <si>
    <t>シール大５００枚(パンフレット用)</t>
    <rPh sb="3" eb="4">
      <t>ダイ</t>
    </rPh>
    <rPh sb="7" eb="8">
      <t>マイ</t>
    </rPh>
    <rPh sb="15" eb="16">
      <t>ヨウ</t>
    </rPh>
    <phoneticPr fontId="2"/>
  </si>
  <si>
    <t>シール小５００枚(名刺用)</t>
    <rPh sb="3" eb="4">
      <t>チイ</t>
    </rPh>
    <rPh sb="7" eb="8">
      <t>マイ</t>
    </rPh>
    <rPh sb="9" eb="11">
      <t>メイシ</t>
    </rPh>
    <rPh sb="11" eb="12">
      <t>ヨウ</t>
    </rPh>
    <phoneticPr fontId="2"/>
  </si>
  <si>
    <t>所在地</t>
    <rPh sb="0" eb="3">
      <t>ショザイチ</t>
    </rPh>
    <phoneticPr fontId="3"/>
  </si>
  <si>
    <t>事務所名</t>
    <rPh sb="0" eb="4">
      <t>ジムショメイ</t>
    </rPh>
    <phoneticPr fontId="1"/>
  </si>
  <si>
    <t>FAX：</t>
    <phoneticPr fontId="3"/>
  </si>
  <si>
    <r>
      <t>四会連合協定建築設計・監理等業務委託契約書類</t>
    </r>
    <r>
      <rPr>
        <sz val="11"/>
        <rFont val="ＭＳ Ｐゴシック"/>
        <family val="3"/>
        <charset val="128"/>
        <scheme val="minor"/>
      </rPr>
      <t>(改正版)</t>
    </r>
    <rPh sb="0" eb="1">
      <t>シ</t>
    </rPh>
    <rPh sb="1" eb="2">
      <t>カイ</t>
    </rPh>
    <rPh sb="2" eb="4">
      <t>レンゴウ</t>
    </rPh>
    <rPh sb="4" eb="6">
      <t>キョウテイ</t>
    </rPh>
    <rPh sb="23" eb="25">
      <t>カイセイ</t>
    </rPh>
    <rPh sb="25" eb="26">
      <t>バン</t>
    </rPh>
    <phoneticPr fontId="2"/>
  </si>
  <si>
    <r>
      <t>四会連合協定建築設計・監理等業務委託契約書類</t>
    </r>
    <r>
      <rPr>
        <sz val="11"/>
        <rFont val="ＭＳ Ｐゴシック"/>
        <family val="3"/>
        <charset val="128"/>
        <scheme val="minor"/>
      </rPr>
      <t>(小規模向け)</t>
    </r>
    <rPh sb="0" eb="1">
      <t>シ</t>
    </rPh>
    <rPh sb="1" eb="2">
      <t>カイ</t>
    </rPh>
    <rPh sb="2" eb="4">
      <t>レンゴウ</t>
    </rPh>
    <rPh sb="4" eb="6">
      <t>キョウテイ</t>
    </rPh>
    <rPh sb="23" eb="26">
      <t>ショウキボ</t>
    </rPh>
    <rPh sb="26" eb="27">
      <t>ム</t>
    </rPh>
    <phoneticPr fontId="2"/>
  </si>
  <si>
    <r>
      <t>建築士法による重要事項説明のポイント(</t>
    </r>
    <r>
      <rPr>
        <sz val="11"/>
        <rFont val="ＭＳ Ｐゴシック"/>
        <family val="3"/>
        <charset val="128"/>
        <scheme val="minor"/>
      </rPr>
      <t>R3.11改訂版)</t>
    </r>
    <rPh sb="0" eb="3">
      <t>ケンチクシ</t>
    </rPh>
    <rPh sb="3" eb="4">
      <t>ホウ</t>
    </rPh>
    <phoneticPr fontId="1"/>
  </si>
  <si>
    <t>数量</t>
    <rPh sb="0" eb="2">
      <t>スウリョウ</t>
    </rPh>
    <phoneticPr fontId="3"/>
  </si>
  <si>
    <t>図 書 申 込 書</t>
    <phoneticPr fontId="3"/>
  </si>
  <si>
    <t>改正建築士法による設計受託契約等のポイント</t>
    <phoneticPr fontId="3"/>
  </si>
  <si>
    <t>四会連合協定マンション修繕設計･監理等業務委託契約書類</t>
    <phoneticPr fontId="2"/>
  </si>
  <si>
    <t>２０１５年 構造設計Ｑ＆Ａ集</t>
    <phoneticPr fontId="3"/>
  </si>
  <si>
    <t>金額</t>
    <rPh sb="0" eb="2">
      <t>キンガク</t>
    </rPh>
    <phoneticPr fontId="1"/>
  </si>
  <si>
    <t>(一社)愛媛県建築士事務所協会　宛</t>
    <rPh sb="1" eb="3">
      <t>イッシャ</t>
    </rPh>
    <rPh sb="4" eb="15">
      <t>エヒメケンケンチクシジムショキョウカイ</t>
    </rPh>
    <rPh sb="16" eb="17">
      <t>ア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</si>
  <si>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</si>
  <si>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</si>
  <si>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申込日</t>
    <rPh sb="0" eb="3">
      <t>モウシコミビ</t>
    </rPh>
    <phoneticPr fontId="3"/>
  </si>
  <si>
    <r>
      <t>下記に必要事項をご記入のうえ、銀行振込控えと併せて</t>
    </r>
    <r>
      <rPr>
        <b/>
        <sz val="10.5"/>
        <color theme="1"/>
        <rFont val="ＭＳ Ｐゴシック"/>
        <family val="3"/>
        <charset val="128"/>
        <scheme val="minor"/>
      </rPr>
      <t>メール(info@ehimekai.com)</t>
    </r>
    <r>
      <rPr>
        <sz val="10.5"/>
        <color theme="1"/>
        <rFont val="ＭＳ Ｐゴシック"/>
        <family val="3"/>
        <charset val="128"/>
        <scheme val="minor"/>
      </rPr>
      <t>または</t>
    </r>
    <r>
      <rPr>
        <b/>
        <sz val="10.5"/>
        <color theme="1"/>
        <rFont val="ＭＳ Ｐゴシック"/>
        <family val="3"/>
        <charset val="128"/>
        <scheme val="minor"/>
      </rPr>
      <t>FAX(089-945-5318)</t>
    </r>
    <r>
      <rPr>
        <sz val="10.5"/>
        <color theme="1"/>
        <rFont val="ＭＳ Ｐゴシック"/>
        <family val="3"/>
        <charset val="128"/>
        <scheme val="minor"/>
      </rPr>
      <t>にてお送りください。</t>
    </r>
    <rPh sb="0" eb="2">
      <t>カキ</t>
    </rPh>
    <rPh sb="3" eb="7">
      <t>ヒツヨウジコウ</t>
    </rPh>
    <rPh sb="9" eb="11">
      <t>キニュウ</t>
    </rPh>
    <rPh sb="15" eb="19">
      <t>ギンコウフリコミ</t>
    </rPh>
    <rPh sb="19" eb="20">
      <t>ヒカ</t>
    </rPh>
    <rPh sb="22" eb="23">
      <t>アワ</t>
    </rPh>
    <rPh sb="70" eb="71">
      <t>オク</t>
    </rPh>
    <phoneticPr fontId="3"/>
  </si>
  <si>
    <t>※赤字部分は必ずご記入下さい</t>
    <phoneticPr fontId="3"/>
  </si>
  <si>
    <t>会員種別</t>
    <rPh sb="0" eb="2">
      <t>カイイン</t>
    </rPh>
    <rPh sb="2" eb="4">
      <t>シュベツ</t>
    </rPh>
    <phoneticPr fontId="3"/>
  </si>
  <si>
    <t>ご注文内容</t>
    <rPh sb="1" eb="5">
      <t>チュウモンナイヨウ</t>
    </rPh>
    <phoneticPr fontId="3"/>
  </si>
  <si>
    <t>愛媛県建築士事務所協会</t>
    <phoneticPr fontId="3"/>
  </si>
  <si>
    <t>銀行振込控え貼付欄</t>
    <phoneticPr fontId="3"/>
  </si>
  <si>
    <t>※送料一律605円</t>
    <rPh sb="1" eb="3">
      <t>ソウリョウ</t>
    </rPh>
    <rPh sb="3" eb="5">
      <t>イチリツ</t>
    </rPh>
    <rPh sb="8" eb="9">
      <t>エン</t>
    </rPh>
    <phoneticPr fontId="3"/>
  </si>
  <si>
    <t>←事務所が(一社)愛媛県建築士事務所協会正会員の場合〔正会員〕にチェックしてください。</t>
    <rPh sb="1" eb="4">
      <t>ジムショ</t>
    </rPh>
    <rPh sb="6" eb="8">
      <t>イッシャ</t>
    </rPh>
    <rPh sb="9" eb="20">
      <t>エヒメケンケンチクシジムショキョウカイ</t>
    </rPh>
    <rPh sb="20" eb="21">
      <t>セイ</t>
    </rPh>
    <rPh sb="21" eb="23">
      <t>カイイン</t>
    </rPh>
    <rPh sb="24" eb="26">
      <t>バアイ</t>
    </rPh>
    <rPh sb="27" eb="30">
      <t>セイカイイン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</si>
  <si>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</si>
  <si>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</si>
  <si>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送料</t>
    <phoneticPr fontId="3"/>
  </si>
  <si>
    <t>合計(振込金額)</t>
    <phoneticPr fontId="3"/>
  </si>
  <si>
    <r>
      <t>ご担当者</t>
    </r>
    <r>
      <rPr>
        <sz val="11"/>
        <color theme="1"/>
        <rFont val="ＭＳ Ｐゴシック"/>
        <family val="3"/>
        <charset val="128"/>
        <scheme val="minor"/>
      </rPr>
      <t>（</t>
    </r>
    <rPh sb="1" eb="4">
      <t>タントウシャ</t>
    </rPh>
    <phoneticPr fontId="3"/>
  </si>
  <si>
    <t>）</t>
    <phoneticPr fontId="3"/>
  </si>
  <si>
    <t>電話：</t>
    <rPh sb="0" eb="2">
      <t>デンワ</t>
    </rPh>
    <phoneticPr fontId="3"/>
  </si>
  <si>
    <t>　　非会員</t>
    <rPh sb="2" eb="5">
      <t>ヒカイイン</t>
    </rPh>
    <phoneticPr fontId="3"/>
  </si>
  <si>
    <t>　　　正会員</t>
    <rPh sb="3" eb="6">
      <t>セイカイイン</t>
    </rPh>
    <phoneticPr fontId="3"/>
  </si>
  <si>
    <t>　 ③事務局にて申込書受付後、宅急便にて発送いたします。</t>
    <rPh sb="3" eb="6">
      <t>ジムキョク</t>
    </rPh>
    <rPh sb="8" eb="11">
      <t>モウシコミショ</t>
    </rPh>
    <rPh sb="11" eb="13">
      <t>ウケツケ</t>
    </rPh>
    <rPh sb="13" eb="14">
      <t>ゴ</t>
    </rPh>
    <rPh sb="15" eb="18">
      <t>タッキュウビン</t>
    </rPh>
    <rPh sb="20" eb="22">
      <t>ハッソウ</t>
    </rPh>
    <phoneticPr fontId="3"/>
  </si>
  <si>
    <t xml:space="preserve"> 申込方法</t>
    <rPh sb="1" eb="5">
      <t>モウシコミホウホウ</t>
    </rPh>
    <phoneticPr fontId="3"/>
  </si>
  <si>
    <t>〒</t>
    <phoneticPr fontId="3"/>
  </si>
  <si>
    <t>　 　 振込完了画面写し）を添付し、メールかFAXでお送りください。</t>
    <rPh sb="4" eb="8">
      <t>フリコミカンリョウ</t>
    </rPh>
    <rPh sb="8" eb="10">
      <t>ガメン</t>
    </rPh>
    <rPh sb="10" eb="11">
      <t>ウツ</t>
    </rPh>
    <rPh sb="14" eb="16">
      <t>テンプ</t>
    </rPh>
    <phoneticPr fontId="3"/>
  </si>
  <si>
    <t>　 ①必要事項を入力のうえ、〔合計(振込金額)〕欄の金額を左記</t>
    <rPh sb="3" eb="7">
      <t>ヒツヨウジコウ</t>
    </rPh>
    <rPh sb="8" eb="10">
      <t>ニュウリョク</t>
    </rPh>
    <rPh sb="15" eb="17">
      <t>ゴウケイ</t>
    </rPh>
    <rPh sb="18" eb="22">
      <t>フリコミキンガク</t>
    </rPh>
    <rPh sb="24" eb="25">
      <t>ラン</t>
    </rPh>
    <rPh sb="26" eb="28">
      <t>キンガク</t>
    </rPh>
    <rPh sb="29" eb="31">
      <t>サキ</t>
    </rPh>
    <phoneticPr fontId="3"/>
  </si>
  <si>
    <t>　 　 口座にお振込みください。</t>
    <rPh sb="4" eb="6">
      <t>コウザ</t>
    </rPh>
    <rPh sb="8" eb="10">
      <t>フリコ</t>
    </rPh>
    <phoneticPr fontId="3"/>
  </si>
  <si>
    <t>　 ※各金融機関から発行された「振込証明書(受領書)」、ネット</t>
    <rPh sb="3" eb="8">
      <t>カクキンユウキカン</t>
    </rPh>
    <rPh sb="10" eb="12">
      <t>ハッコウ</t>
    </rPh>
    <rPh sb="16" eb="21">
      <t>フリコミショウメイショ</t>
    </rPh>
    <rPh sb="22" eb="25">
      <t>ジュリョウショ</t>
    </rPh>
    <phoneticPr fontId="3"/>
  </si>
  <si>
    <t>　　　バンキングの決済完了画面の写し等をもって領収書に代え</t>
    <rPh sb="9" eb="15">
      <t>ケッサイカンリョウガメン</t>
    </rPh>
    <rPh sb="16" eb="17">
      <t>ウツ</t>
    </rPh>
    <rPh sb="18" eb="19">
      <t>トウ</t>
    </rPh>
    <rPh sb="23" eb="26">
      <t>リョウシュウショ</t>
    </rPh>
    <rPh sb="27" eb="28">
      <t>カ</t>
    </rPh>
    <phoneticPr fontId="3"/>
  </si>
  <si>
    <t>　　　させていただきます。</t>
    <phoneticPr fontId="3"/>
  </si>
  <si>
    <t>　 ※在庫が不足している場合は、商品発送までお時間をいただ</t>
    <rPh sb="3" eb="5">
      <t>ザイコ</t>
    </rPh>
    <rPh sb="6" eb="8">
      <t>フソク</t>
    </rPh>
    <rPh sb="12" eb="14">
      <t>バアイ</t>
    </rPh>
    <rPh sb="16" eb="20">
      <t>ショウヒンハッソウ</t>
    </rPh>
    <rPh sb="23" eb="25">
      <t>ジカン</t>
    </rPh>
    <phoneticPr fontId="3"/>
  </si>
  <si>
    <t>　　　くことがございます。（お急ぎの場合は、事前に在庫確認の</t>
    <rPh sb="15" eb="16">
      <t>イソ</t>
    </rPh>
    <rPh sb="18" eb="20">
      <t>バアイ</t>
    </rPh>
    <rPh sb="22" eb="24">
      <t>ジゼン</t>
    </rPh>
    <rPh sb="25" eb="27">
      <t>ザイコ</t>
    </rPh>
    <rPh sb="27" eb="29">
      <t>カクニン</t>
    </rPh>
    <phoneticPr fontId="3"/>
  </si>
  <si>
    <t>　　　ご連絡をお願いいたします。）</t>
    <rPh sb="4" eb="6">
      <t>レンラク</t>
    </rPh>
    <rPh sb="8" eb="9">
      <t>ネガ</t>
    </rPh>
    <phoneticPr fontId="3"/>
  </si>
  <si>
    <t>　 ②お振込後、この注文書に銀行振込控え（ネットバンキングは</t>
    <rPh sb="4" eb="6">
      <t>フリコミ</t>
    </rPh>
    <rPh sb="6" eb="7">
      <t>ゴ</t>
    </rPh>
    <rPh sb="10" eb="13">
      <t>チュウモンショ</t>
    </rPh>
    <rPh sb="14" eb="18">
      <t>ギンコウフリコミ</t>
    </rPh>
    <rPh sb="18" eb="19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</si>
</sst>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円&quot;"/>
    <numFmt numFmtId="177" formatCode="#,###&quot;円&quot;"/>
    <numFmt numFmtId="178" formatCode="0_);[Red]\(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8FA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>
      <alignment vertical="center"/>
    </xf>
    <xf numFmtId="177" fontId="0" fillId="0" borderId="5" xfId="1" applyNumberFormat="1" applyFont="1" applyBorder="1" applyAlignment="1" applyProtection="1">
      <alignment horizontal="right" vertical="center"/>
    </xf>
    <xf numFmtId="177" fontId="0" fillId="0" borderId="51" xfId="1" applyNumberFormat="1" applyFont="1" applyBorder="1" applyAlignment="1" applyProtection="1">
      <alignment horizontal="right" vertical="center"/>
    </xf>
    <xf numFmtId="177" fontId="14" fillId="2" borderId="5" xfId="1" applyNumberFormat="1" applyFont="1" applyFill="1" applyBorder="1" applyAlignment="1" applyProtection="1">
      <alignment horizontal="center" vertical="center"/>
    </xf>
    <xf numFmtId="177" fontId="14" fillId="2" borderId="4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/>
    <xf numFmtId="0" fontId="10" fillId="0" borderId="0" xfId="0" applyFont="1" applyAlignment="1">
      <alignment horizontal="right"/>
    </xf>
    <xf numFmtId="0" fontId="0" fillId="4" borderId="10" xfId="0" applyFill="1" applyBorder="1" applyAlignment="1">
      <alignment horizontal="right" vertical="center" shrinkToFit="1"/>
    </xf>
    <xf numFmtId="0" fontId="0" fillId="4" borderId="10" xfId="0" applyFill="1" applyBorder="1">
      <alignment vertical="center"/>
    </xf>
    <xf numFmtId="0" fontId="0" fillId="4" borderId="23" xfId="0" applyFill="1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0" fillId="2" borderId="46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0" xfId="0" applyFont="1">
      <alignment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22" fillId="0" borderId="0" xfId="0" applyFont="1" applyProtection="1">
      <alignment vertical="center"/>
      <protection locked="0"/>
    </xf>
    <xf numFmtId="0" fontId="0" fillId="4" borderId="34" xfId="0" applyFill="1" applyBorder="1" applyAlignment="1" applyProtection="1">
      <alignment horizontal="right" vertical="center"/>
      <protection locked="0"/>
    </xf>
    <xf numFmtId="178" fontId="0" fillId="4" borderId="34" xfId="0" applyNumberFormat="1" applyFill="1" applyBorder="1" applyAlignment="1" applyProtection="1">
      <alignment horizontal="right" vertical="center"/>
      <protection locked="0"/>
    </xf>
    <xf numFmtId="0" fontId="14" fillId="4" borderId="16" xfId="0" applyFont="1" applyFill="1" applyBorder="1" applyAlignment="1" applyProtection="1">
      <alignment horizontal="right" vertical="center"/>
      <protection locked="0"/>
    </xf>
    <xf numFmtId="0" fontId="0" fillId="4" borderId="10" xfId="0" applyFill="1" applyBorder="1" applyAlignment="1" applyProtection="1">
      <alignment horizontal="left" vertical="center" shrinkToFit="1"/>
      <protection locked="0"/>
    </xf>
    <xf numFmtId="0" fontId="23" fillId="0" borderId="10" xfId="0" applyFont="1" applyBorder="1" applyAlignment="1" applyProtection="1">
      <alignment vertical="center" wrapText="1"/>
      <protection locked="0"/>
    </xf>
    <xf numFmtId="0" fontId="6" fillId="4" borderId="32" xfId="0" applyFont="1" applyFill="1" applyBorder="1" applyAlignment="1" applyProtection="1">
      <alignment vertical="center" wrapText="1"/>
      <protection locked="0"/>
    </xf>
    <xf numFmtId="0" fontId="0" fillId="4" borderId="20" xfId="0" applyFill="1" applyBorder="1">
      <alignment vertical="center"/>
    </xf>
    <xf numFmtId="0" fontId="0" fillId="4" borderId="34" xfId="0" applyFill="1" applyBorder="1" applyAlignment="1">
      <alignment horizontal="right" vertical="center"/>
    </xf>
    <xf numFmtId="178" fontId="0" fillId="4" borderId="34" xfId="0" applyNumberFormat="1" applyFill="1" applyBorder="1" applyAlignment="1">
      <alignment horizontal="right" vertical="center"/>
    </xf>
    <xf numFmtId="178" fontId="0" fillId="4" borderId="35" xfId="0" applyNumberFormat="1" applyFill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0" fillId="0" borderId="27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24" fillId="0" borderId="27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77" fontId="4" fillId="0" borderId="56" xfId="1" applyNumberFormat="1" applyFont="1" applyFill="1" applyBorder="1" applyAlignment="1" applyProtection="1">
      <alignment horizontal="right" vertical="center"/>
    </xf>
    <xf numFmtId="177" fontId="4" fillId="0" borderId="67" xfId="1" applyNumberFormat="1" applyFont="1" applyFill="1" applyBorder="1" applyAlignment="1" applyProtection="1">
      <alignment horizontal="right" vertical="center"/>
    </xf>
    <xf numFmtId="177" fontId="4" fillId="0" borderId="60" xfId="1" applyNumberFormat="1" applyFont="1" applyFill="1" applyBorder="1" applyAlignment="1" applyProtection="1">
      <alignment horizontal="right" vertical="center"/>
    </xf>
    <xf numFmtId="177" fontId="4" fillId="0" borderId="57" xfId="1" applyNumberFormat="1" applyFont="1" applyFill="1" applyBorder="1" applyAlignment="1" applyProtection="1">
      <alignment horizontal="right" vertical="center"/>
    </xf>
    <xf numFmtId="177" fontId="4" fillId="0" borderId="69" xfId="1" applyNumberFormat="1" applyFont="1" applyFill="1" applyBorder="1" applyAlignment="1" applyProtection="1">
      <alignment horizontal="right" vertical="center"/>
    </xf>
    <xf numFmtId="177" fontId="4" fillId="0" borderId="63" xfId="1" applyNumberFormat="1" applyFont="1" applyFill="1" applyBorder="1" applyAlignment="1" applyProtection="1">
      <alignment horizontal="right" vertical="center"/>
    </xf>
    <xf numFmtId="177" fontId="4" fillId="0" borderId="51" xfId="1" applyNumberFormat="1" applyFont="1" applyFill="1" applyBorder="1" applyAlignment="1" applyProtection="1">
      <alignment horizontal="right" vertical="center"/>
    </xf>
    <xf numFmtId="177" fontId="4" fillId="0" borderId="68" xfId="1" applyNumberFormat="1" applyFont="1" applyFill="1" applyBorder="1" applyAlignment="1" applyProtection="1">
      <alignment horizontal="right" vertical="center"/>
    </xf>
    <xf numFmtId="177" fontId="4" fillId="0" borderId="64" xfId="1" applyNumberFormat="1" applyFont="1" applyFill="1" applyBorder="1" applyAlignment="1" applyProtection="1">
      <alignment horizontal="right" vertical="center"/>
    </xf>
    <xf numFmtId="0" fontId="13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0" fillId="4" borderId="56" xfId="0" applyFill="1" applyBorder="1" applyAlignment="1" applyProtection="1">
      <alignment horizontal="center" vertical="center"/>
      <protection locked="0"/>
    </xf>
    <xf numFmtId="0" fontId="0" fillId="4" borderId="67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4" borderId="17" xfId="0" applyFont="1" applyFill="1" applyBorder="1" applyAlignment="1" applyProtection="1">
      <alignment horizontal="left" vertical="center"/>
      <protection locked="0"/>
    </xf>
    <xf numFmtId="0" fontId="4" fillId="4" borderId="39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4" fillId="4" borderId="37" xfId="0" applyFont="1" applyFill="1" applyBorder="1" applyAlignment="1" applyProtection="1">
      <alignment horizontal="left" vertical="center"/>
      <protection locked="0"/>
    </xf>
    <xf numFmtId="0" fontId="4" fillId="4" borderId="41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55" xfId="0" applyFill="1" applyBorder="1" applyAlignment="1" applyProtection="1">
      <alignment horizontal="center" vertical="center"/>
      <protection locked="0"/>
    </xf>
    <xf numFmtId="0" fontId="0" fillId="4" borderId="53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57" xfId="0" applyFill="1" applyBorder="1" applyAlignment="1" applyProtection="1">
      <alignment horizontal="center" vertical="center"/>
      <protection locked="0"/>
    </xf>
    <xf numFmtId="0" fontId="0" fillId="4" borderId="69" xfId="0" applyFill="1" applyBorder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horizontal="center" vertical="center"/>
      <protection locked="0"/>
    </xf>
    <xf numFmtId="0" fontId="0" fillId="4" borderId="51" xfId="0" applyFill="1" applyBorder="1" applyAlignment="1" applyProtection="1">
      <alignment horizontal="center" vertical="center"/>
      <protection locked="0"/>
    </xf>
    <xf numFmtId="0" fontId="0" fillId="4" borderId="68" xfId="0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/>
      <protection locked="0"/>
    </xf>
    <xf numFmtId="177" fontId="4" fillId="0" borderId="55" xfId="1" applyNumberFormat="1" applyFont="1" applyFill="1" applyBorder="1" applyAlignment="1" applyProtection="1">
      <alignment horizontal="right" vertical="center"/>
    </xf>
    <xf numFmtId="177" fontId="4" fillId="0" borderId="53" xfId="1" applyNumberFormat="1" applyFont="1" applyFill="1" applyBorder="1" applyAlignment="1" applyProtection="1">
      <alignment horizontal="right" vertical="center"/>
    </xf>
    <xf numFmtId="177" fontId="4" fillId="0" borderId="62" xfId="1" applyNumberFormat="1" applyFont="1" applyFill="1" applyBorder="1" applyAlignment="1" applyProtection="1">
      <alignment horizontal="right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65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7" fontId="16" fillId="3" borderId="55" xfId="0" applyNumberFormat="1" applyFont="1" applyFill="1" applyBorder="1" applyAlignment="1">
      <alignment horizontal="right" vertical="center"/>
    </xf>
    <xf numFmtId="177" fontId="16" fillId="3" borderId="53" xfId="0" applyNumberFormat="1" applyFont="1" applyFill="1" applyBorder="1" applyAlignment="1">
      <alignment horizontal="right" vertical="center"/>
    </xf>
    <xf numFmtId="177" fontId="16" fillId="3" borderId="62" xfId="0" applyNumberFormat="1" applyFont="1" applyFill="1" applyBorder="1" applyAlignment="1">
      <alignment horizontal="right" vertical="center"/>
    </xf>
    <xf numFmtId="0" fontId="4" fillId="4" borderId="37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right" vertical="center"/>
    </xf>
    <xf numFmtId="0" fontId="0" fillId="4" borderId="10" xfId="0" applyFill="1" applyBorder="1" applyAlignment="1">
      <alignment horizontal="right" vertical="center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33" xfId="0" applyFill="1" applyBorder="1" applyAlignment="1" applyProtection="1">
      <alignment horizontal="right" vertical="center"/>
      <protection locked="0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22" xfId="0" applyFont="1" applyFill="1" applyBorder="1" applyAlignment="1" applyProtection="1">
      <alignment horizontal="left" vertical="center" wrapText="1"/>
      <protection locked="0"/>
    </xf>
    <xf numFmtId="0" fontId="4" fillId="4" borderId="37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4" fillId="4" borderId="16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5">
    <dxf>
      <font>
        <strike val="0"/>
      </font>
      <numFmt numFmtId="180" formatCode=";;;"/>
      <fill>
        <patternFill>
          <bgColor theme="0" tint="-0.24994659260841701"/>
        </patternFill>
      </fill>
    </dxf>
    <dxf>
      <font>
        <b val="0"/>
        <i val="0"/>
        <strike val="0"/>
      </font>
      <numFmt numFmtId="0" formatCode="General"/>
      <fill>
        <patternFill>
          <bgColor theme="0" tint="-0.24994659260841701"/>
        </patternFill>
      </fill>
    </dxf>
    <dxf>
      <font>
        <b val="0"/>
        <i val="0"/>
        <strike val="0"/>
      </font>
      <numFmt numFmtId="181" formatCode="* #,###&quot;円&quot;"/>
      <fill>
        <patternFill patternType="none">
          <bgColor auto="1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0F8FA"/>
      <color rgb="FFF9FCFD"/>
      <color rgb="FFFE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P$1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12</xdr:row>
          <xdr:rowOff>19050</xdr:rowOff>
        </xdr:from>
        <xdr:to>
          <xdr:col>2</xdr:col>
          <xdr:colOff>333375</xdr:colOff>
          <xdr:row>12</xdr:row>
          <xdr:rowOff>266700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12</xdr:row>
          <xdr:rowOff>47625</xdr:rowOff>
        </xdr:from>
        <xdr:to>
          <xdr:col>3</xdr:col>
          <xdr:colOff>219075</xdr:colOff>
          <xdr:row>12</xdr:row>
          <xdr:rowOff>238125</xdr:rowOff>
        </xdr:to>
        <xdr:sp macro="" textlink="">
          <xdr:nvSpPr>
            <xdr:cNvPr id="1026" name="Option Button 2" descr="非会員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504825</xdr:colOff>
      <xdr:row>38</xdr:row>
      <xdr:rowOff>76199</xdr:rowOff>
    </xdr:from>
    <xdr:to>
      <xdr:col>5</xdr:col>
      <xdr:colOff>714374</xdr:colOff>
      <xdr:row>44</xdr:row>
      <xdr:rowOff>238124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66E67EE-23E1-A2E9-19B3-660A26FF2FF6}"/>
            </a:ext>
          </a:extLst>
        </xdr:cNvPr>
        <xdr:cNvGrpSpPr/>
      </xdr:nvGrpSpPr>
      <xdr:grpSpPr>
        <a:xfrm>
          <a:off x="590550" y="10029824"/>
          <a:ext cx="2990849" cy="1647825"/>
          <a:chOff x="590550" y="9782174"/>
          <a:chExt cx="2724149" cy="1647825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394C598B-0F54-739F-B832-2FEC2596AB41}"/>
              </a:ext>
            </a:extLst>
          </xdr:cNvPr>
          <xdr:cNvSpPr/>
        </xdr:nvSpPr>
        <xdr:spPr>
          <a:xfrm>
            <a:off x="590550" y="9782174"/>
            <a:ext cx="2724149" cy="160020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4436732-3C19-01C6-A912-B0086868EC9D}"/>
              </a:ext>
            </a:extLst>
          </xdr:cNvPr>
          <xdr:cNvSpPr txBox="1"/>
        </xdr:nvSpPr>
        <xdr:spPr>
          <a:xfrm>
            <a:off x="600076" y="9801224"/>
            <a:ext cx="2695574" cy="16287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 b="0"/>
              <a:t>■振込先</a:t>
            </a:r>
            <a:endParaRPr kumimoji="1" lang="en-US" altLang="ja-JP" sz="1200" b="0"/>
          </a:p>
          <a:p>
            <a:r>
              <a:rPr kumimoji="1" lang="ja-JP" altLang="en-US" sz="1200"/>
              <a:t>　伊予銀行　本店営業部</a:t>
            </a:r>
            <a:endParaRPr kumimoji="1" lang="en-US" altLang="ja-JP" sz="1200"/>
          </a:p>
          <a:p>
            <a:r>
              <a:rPr kumimoji="1" lang="ja-JP" altLang="en-US" sz="1200"/>
              <a:t>　普通預金　</a:t>
            </a:r>
            <a:r>
              <a:rPr kumimoji="1" lang="en-US" altLang="ja-JP" sz="1200"/>
              <a:t>1647971</a:t>
            </a:r>
          </a:p>
          <a:p>
            <a:r>
              <a:rPr kumimoji="1" lang="ja-JP" altLang="en-US" sz="1200"/>
              <a:t>　</a:t>
            </a:r>
            <a:r>
              <a:rPr kumimoji="1" lang="en-US" altLang="ja-JP" sz="1200"/>
              <a:t>(</a:t>
            </a:r>
            <a:r>
              <a:rPr kumimoji="1" lang="ja-JP" altLang="en-US" sz="1200"/>
              <a:t>一社</a:t>
            </a:r>
            <a:r>
              <a:rPr kumimoji="1" lang="en-US" altLang="ja-JP" sz="1200"/>
              <a:t>)</a:t>
            </a:r>
            <a:r>
              <a:rPr kumimoji="1" lang="ja-JP" altLang="en-US" sz="1200"/>
              <a:t>愛媛県建築士事務所協会</a:t>
            </a:r>
            <a:endParaRPr kumimoji="1" lang="en-US" altLang="ja-JP" sz="1200"/>
          </a:p>
          <a:p>
            <a:r>
              <a:rPr kumimoji="1" lang="ja-JP" altLang="en-US" sz="1100"/>
              <a:t>　</a:t>
            </a:r>
            <a:r>
              <a:rPr kumimoji="1" lang="en-US" altLang="ja-JP" sz="1100"/>
              <a:t>(</a:t>
            </a:r>
            <a:r>
              <a:rPr kumimoji="1" lang="ja-JP" altLang="en-US" sz="1100"/>
              <a:t>登録番号</a:t>
            </a:r>
            <a:r>
              <a:rPr kumimoji="1" lang="en-US" altLang="ja-JP" sz="1100"/>
              <a:t>:T9-5000-0500-6933)</a:t>
            </a:r>
          </a:p>
          <a:p>
            <a:endParaRPr kumimoji="1" lang="en-US" altLang="ja-JP" sz="1200"/>
          </a:p>
          <a:p>
            <a:r>
              <a:rPr kumimoji="1" lang="en-US" altLang="ja-JP" sz="1050"/>
              <a:t>※</a:t>
            </a:r>
            <a:r>
              <a:rPr kumimoji="1" lang="ja-JP" altLang="en-US" sz="1050"/>
              <a:t>振込手数料は貴社にてご負担ください</a:t>
            </a:r>
            <a:endParaRPr kumimoji="1" lang="en-US" altLang="ja-JP" sz="1050"/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85725</xdr:colOff>
      <xdr:row>46</xdr:row>
      <xdr:rowOff>209550</xdr:rowOff>
    </xdr:from>
    <xdr:to>
      <xdr:col>16</xdr:col>
      <xdr:colOff>85725</xdr:colOff>
      <xdr:row>51</xdr:row>
      <xdr:rowOff>38100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57E6B1D-1A69-580A-3FD8-20F3D9777F16}"/>
            </a:ext>
          </a:extLst>
        </xdr:cNvPr>
        <xdr:cNvGrpSpPr/>
      </xdr:nvGrpSpPr>
      <xdr:grpSpPr>
        <a:xfrm>
          <a:off x="5029200" y="12144375"/>
          <a:ext cx="3571875" cy="1066800"/>
          <a:chOff x="4610100" y="11868150"/>
          <a:chExt cx="3390900" cy="106680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F5A137BD-D77C-736A-CDC7-FE053CB38DA9}"/>
              </a:ext>
            </a:extLst>
          </xdr:cNvPr>
          <xdr:cNvSpPr/>
        </xdr:nvSpPr>
        <xdr:spPr>
          <a:xfrm>
            <a:off x="4610100" y="11868150"/>
            <a:ext cx="3086100" cy="923925"/>
          </a:xfrm>
          <a:prstGeom prst="rect">
            <a:avLst/>
          </a:prstGeom>
          <a:noFill/>
          <a:ln w="12700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24D45AAC-D393-BD7E-80FE-B89DCC70A68F}"/>
              </a:ext>
            </a:extLst>
          </xdr:cNvPr>
          <xdr:cNvSpPr txBox="1"/>
        </xdr:nvSpPr>
        <xdr:spPr>
          <a:xfrm>
            <a:off x="4733926" y="11896725"/>
            <a:ext cx="3267074" cy="1038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≪お問合せ先≫</a:t>
            </a:r>
          </a:p>
          <a:p>
            <a:r>
              <a:rPr kumimoji="1" lang="ja-JP" altLang="en-US" sz="1100"/>
              <a:t>一般社団法人愛媛県建築士事務所協会</a:t>
            </a:r>
          </a:p>
          <a:p>
            <a:r>
              <a:rPr kumimoji="1" lang="ja-JP" altLang="en-US" sz="1100"/>
              <a:t>〒</a:t>
            </a:r>
            <a:r>
              <a:rPr kumimoji="1" lang="en-US" altLang="ja-JP" sz="1100"/>
              <a:t>790-0002</a:t>
            </a:r>
            <a:r>
              <a:rPr kumimoji="1" lang="ja-JP" altLang="en-US" sz="1100"/>
              <a:t>　愛媛県松山市二番町</a:t>
            </a:r>
            <a:r>
              <a:rPr kumimoji="1" lang="en-US" altLang="ja-JP" sz="1100"/>
              <a:t>4</a:t>
            </a:r>
            <a:r>
              <a:rPr kumimoji="1" lang="ja-JP" altLang="en-US" sz="1100"/>
              <a:t>丁目</a:t>
            </a:r>
            <a:r>
              <a:rPr kumimoji="1" lang="en-US" altLang="ja-JP" sz="1100"/>
              <a:t>1-5</a:t>
            </a:r>
          </a:p>
          <a:p>
            <a:r>
              <a:rPr kumimoji="1" lang="en-US" altLang="ja-JP" sz="1100"/>
              <a:t>TEL:089-945-5200</a:t>
            </a:r>
            <a:r>
              <a:rPr kumimoji="1" lang="ja-JP" altLang="en-US" sz="1100"/>
              <a:t>　　</a:t>
            </a:r>
            <a:r>
              <a:rPr kumimoji="1" lang="en-US" altLang="ja-JP" sz="1100"/>
              <a:t>FAX:089-945-5318</a:t>
            </a:r>
          </a:p>
        </xdr:txBody>
      </xdr:sp>
    </xdr:grpSp>
    <xdr:clientData/>
  </xdr:twoCellAnchor>
  <xdr:twoCellAnchor>
    <xdr:from>
      <xdr:col>2</xdr:col>
      <xdr:colOff>247649</xdr:colOff>
      <xdr:row>14</xdr:row>
      <xdr:rowOff>57150</xdr:rowOff>
    </xdr:from>
    <xdr:to>
      <xdr:col>16</xdr:col>
      <xdr:colOff>438149</xdr:colOff>
      <xdr:row>14</xdr:row>
      <xdr:rowOff>304800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5F54B8F-C605-5D00-FCAA-5A314DC51C74}"/>
            </a:ext>
          </a:extLst>
        </xdr:cNvPr>
        <xdr:cNvSpPr txBox="1"/>
      </xdr:nvSpPr>
      <xdr:spPr>
        <a:xfrm>
          <a:off x="1142999" y="3514725"/>
          <a:ext cx="77628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正会員</a:t>
          </a:r>
          <a:r>
            <a:rPr kumimoji="1" lang="ja-JP" altLang="en-US" sz="1050">
              <a:solidFill>
                <a:srgbClr val="FF0000"/>
              </a:solidFill>
            </a:rPr>
            <a:t>と非会員により販売価格が異なりますので、会員種別の選択にはご注意ください。</a:t>
          </a:r>
          <a:r>
            <a:rPr kumimoji="1" lang="ja-JP" altLang="en-US" sz="900">
              <a:solidFill>
                <a:srgbClr val="FF0000"/>
              </a:solidFill>
            </a:rPr>
            <a:t>（ご不明な場合はお問合せ下さい）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pageSetUpPr fitToPage="1"/>
  </sheetPr>
  <dimension ref="A1:Q51"/>
  <sheetViews>
    <sheetView tabSelected="1" view="pageBreakPreview" zoomScaleNormal="100" zoomScaleSheetLayoutView="100" workbookViewId="0">
      <selection activeCell="K1" sqref="K1"/>
    </sheetView>
  </sheetViews>
  <sheetFormatPr defaultRowHeight="13.5" x14ac:dyDescent="0.15"/>
  <cols>
    <col min="1" max="1" width="1.125" customWidth="1"/>
    <col min="2" max="2" width="10.625" customWidth="1"/>
    <col min="3" max="3" width="12.625" style="1" customWidth="1"/>
    <col min="4" max="4" width="2.875" style="1" customWidth="1"/>
    <col min="5" max="5" width="10.375" style="1" customWidth="1"/>
    <col min="6" max="6" width="18.625" customWidth="1"/>
    <col min="7" max="7" width="8.625" customWidth="1"/>
    <col min="8" max="8" width="6.625" customWidth="1"/>
    <col min="9" max="9" width="12.625" customWidth="1"/>
    <col min="10" max="10" width="6.625" customWidth="1"/>
    <col min="11" max="11" width="3.875" customWidth="1"/>
    <col min="12" max="12" width="3.125" customWidth="1"/>
    <col min="13" max="13" width="3.875" customWidth="1"/>
    <col min="14" max="14" width="3.125" customWidth="1"/>
    <col min="15" max="15" width="3.875" customWidth="1"/>
    <col min="16" max="16" width="3.125" customWidth="1"/>
  </cols>
  <sheetData>
    <row r="1" spans="1:17" ht="24" customHeight="1" thickBot="1" x14ac:dyDescent="0.2">
      <c r="B1" s="46" t="s">
        <v>24</v>
      </c>
      <c r="H1" s="8"/>
      <c r="I1" s="8" t="s">
        <v>27</v>
      </c>
      <c r="J1" s="145" t="s">
        <v>36</v>
      </c>
      <c r="K1" s="47"/>
      <c r="L1" s="54" t="s">
        <v>37</v>
      </c>
      <c r="M1" s="47"/>
      <c r="N1" s="55" t="s">
        <v>25</v>
      </c>
      <c r="O1" s="48"/>
      <c r="P1" s="56" t="s">
        <v>26</v>
      </c>
    </row>
    <row r="2" spans="1:17" ht="15.75" customHeight="1" x14ac:dyDescent="0.15"/>
    <row r="3" spans="1:17" ht="27.75" customHeight="1" x14ac:dyDescent="0.15">
      <c r="A3" s="97" t="s">
        <v>19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7" ht="19.5" customHeight="1" x14ac:dyDescent="0.15">
      <c r="B4" s="82" t="s">
        <v>28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7" ht="15.75" customHeight="1" thickBot="1" x14ac:dyDescent="0.2">
      <c r="B5" s="9"/>
      <c r="C5" s="10"/>
      <c r="D5" s="10"/>
      <c r="E5" s="10"/>
      <c r="F5" s="11"/>
      <c r="G5" s="11"/>
      <c r="H5" s="11"/>
      <c r="I5" s="11"/>
      <c r="J5" s="12"/>
      <c r="K5" s="12"/>
      <c r="L5" s="12"/>
      <c r="M5" s="12"/>
      <c r="N5" s="12"/>
      <c r="O5" s="12"/>
      <c r="P5" s="13" t="s">
        <v>29</v>
      </c>
    </row>
    <row r="6" spans="1:17" ht="21" customHeight="1" x14ac:dyDescent="0.15">
      <c r="B6" s="78" t="s">
        <v>4</v>
      </c>
      <c r="C6" s="92" t="s">
        <v>13</v>
      </c>
      <c r="D6" s="147"/>
      <c r="E6" s="148"/>
      <c r="F6" s="148"/>
      <c r="G6" s="148"/>
      <c r="H6" s="148"/>
      <c r="I6" s="112"/>
      <c r="J6" s="112"/>
      <c r="K6" s="112"/>
      <c r="L6" s="112"/>
      <c r="M6" s="112"/>
      <c r="N6" s="112"/>
      <c r="O6" s="112"/>
      <c r="P6" s="113"/>
    </row>
    <row r="7" spans="1:17" ht="21" customHeight="1" x14ac:dyDescent="0.15">
      <c r="B7" s="79"/>
      <c r="C7" s="93"/>
      <c r="D7" s="149"/>
      <c r="E7" s="150"/>
      <c r="F7" s="150"/>
      <c r="G7" s="150"/>
      <c r="H7" s="150"/>
      <c r="I7" s="49" t="s">
        <v>40</v>
      </c>
      <c r="J7" s="115"/>
      <c r="K7" s="115"/>
      <c r="L7" s="115"/>
      <c r="M7" s="115"/>
      <c r="N7" s="115"/>
      <c r="O7" s="115"/>
      <c r="P7" s="53" t="s">
        <v>41</v>
      </c>
    </row>
    <row r="8" spans="1:17" ht="18" customHeight="1" x14ac:dyDescent="0.15">
      <c r="B8" s="79"/>
      <c r="C8" s="104" t="s">
        <v>12</v>
      </c>
      <c r="D8" s="146" t="s">
        <v>47</v>
      </c>
      <c r="E8" s="154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3"/>
    </row>
    <row r="9" spans="1:17" ht="20.25" customHeight="1" x14ac:dyDescent="0.15">
      <c r="B9" s="79"/>
      <c r="C9" s="105"/>
      <c r="D9" s="107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08"/>
    </row>
    <row r="10" spans="1:17" ht="21.75" customHeight="1" thickBot="1" x14ac:dyDescent="0.2">
      <c r="B10" s="80"/>
      <c r="C10" s="106"/>
      <c r="D10" s="141" t="s">
        <v>42</v>
      </c>
      <c r="E10" s="142"/>
      <c r="F10" s="50"/>
      <c r="G10" s="14" t="s">
        <v>14</v>
      </c>
      <c r="H10" s="114"/>
      <c r="I10" s="114"/>
      <c r="J10" s="15"/>
      <c r="K10" s="15"/>
      <c r="L10" s="15"/>
      <c r="M10" s="15"/>
      <c r="N10" s="15"/>
      <c r="O10" s="15"/>
      <c r="P10" s="16"/>
    </row>
    <row r="11" spans="1:17" ht="12" customHeight="1" thickBot="1" x14ac:dyDescent="0.2">
      <c r="B11" s="17"/>
      <c r="C11" s="18"/>
      <c r="D11" s="18"/>
      <c r="E11" s="18"/>
      <c r="I11" s="1"/>
      <c r="J11" s="1"/>
      <c r="K11" s="1"/>
      <c r="L11" s="1"/>
      <c r="M11" s="1"/>
      <c r="N11" s="1"/>
      <c r="O11" s="1"/>
      <c r="P11" s="1"/>
    </row>
    <row r="12" spans="1:17" ht="21.75" customHeight="1" x14ac:dyDescent="0.15">
      <c r="B12" s="83" t="s">
        <v>30</v>
      </c>
      <c r="C12" s="85" t="s">
        <v>32</v>
      </c>
      <c r="D12" s="140"/>
      <c r="E12" s="86"/>
      <c r="F12" s="19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3"/>
    </row>
    <row r="13" spans="1:17" ht="21.75" customHeight="1" thickBot="1" x14ac:dyDescent="0.2">
      <c r="B13" s="84"/>
      <c r="C13" s="52" t="s">
        <v>44</v>
      </c>
      <c r="D13" s="143" t="s">
        <v>43</v>
      </c>
      <c r="E13" s="144"/>
      <c r="F13" s="81" t="s">
        <v>35</v>
      </c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7" ht="12" customHeight="1" x14ac:dyDescent="0.15">
      <c r="B14" s="17"/>
      <c r="C14" s="17"/>
      <c r="D14" s="17"/>
      <c r="E14" s="17"/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28.5" customHeight="1" thickBot="1" x14ac:dyDescent="0.2">
      <c r="B15" s="57" t="s">
        <v>31</v>
      </c>
      <c r="C15" s="17"/>
      <c r="D15" s="17"/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51">
        <v>2</v>
      </c>
    </row>
    <row r="16" spans="1:17" ht="22.5" customHeight="1" x14ac:dyDescent="0.15">
      <c r="B16" s="25" t="s">
        <v>2</v>
      </c>
      <c r="C16" s="94" t="s">
        <v>0</v>
      </c>
      <c r="D16" s="95"/>
      <c r="E16" s="95"/>
      <c r="F16" s="95"/>
      <c r="G16" s="95"/>
      <c r="H16" s="96"/>
      <c r="I16" s="26" t="str">
        <f>CHOOSE(P15,"会員価格(税込)","定価(税込)")</f>
        <v>定価(税込)</v>
      </c>
      <c r="J16" s="98" t="s">
        <v>18</v>
      </c>
      <c r="K16" s="99"/>
      <c r="L16" s="100"/>
      <c r="M16" s="109" t="s">
        <v>23</v>
      </c>
      <c r="N16" s="110"/>
      <c r="O16" s="110"/>
      <c r="P16" s="111"/>
    </row>
    <row r="17" spans="2:16" ht="21" customHeight="1" x14ac:dyDescent="0.15">
      <c r="B17" s="27">
        <v>1</v>
      </c>
      <c r="C17" s="87" t="s">
        <v>15</v>
      </c>
      <c r="D17" s="87"/>
      <c r="E17" s="87"/>
      <c r="F17" s="87"/>
      <c r="G17" s="87"/>
      <c r="H17" s="87"/>
      <c r="I17" s="4">
        <f>CHOOSE(P15,990,1320)</f>
        <v>1320</v>
      </c>
      <c r="J17" s="101"/>
      <c r="K17" s="102"/>
      <c r="L17" s="103"/>
      <c r="M17" s="66" t="str">
        <f t="shared" ref="M17:M30" si="0">IF(COUNT(J17)=0,"",SUM(I17*J17))</f>
        <v/>
      </c>
      <c r="N17" s="67"/>
      <c r="O17" s="67"/>
      <c r="P17" s="68"/>
    </row>
    <row r="18" spans="2:16" ht="21" customHeight="1" x14ac:dyDescent="0.15">
      <c r="B18" s="28">
        <v>2</v>
      </c>
      <c r="C18" s="87" t="s">
        <v>16</v>
      </c>
      <c r="D18" s="87"/>
      <c r="E18" s="87"/>
      <c r="F18" s="87"/>
      <c r="G18" s="87"/>
      <c r="H18" s="87"/>
      <c r="I18" s="4">
        <f>CHOOSE(P15,880,1100)</f>
        <v>1100</v>
      </c>
      <c r="J18" s="101"/>
      <c r="K18" s="102"/>
      <c r="L18" s="103"/>
      <c r="M18" s="66" t="str">
        <f t="shared" si="0"/>
        <v/>
      </c>
      <c r="N18" s="67"/>
      <c r="O18" s="67"/>
      <c r="P18" s="68"/>
    </row>
    <row r="19" spans="2:16" ht="21" customHeight="1" x14ac:dyDescent="0.15">
      <c r="B19" s="28">
        <v>3</v>
      </c>
      <c r="C19" s="87" t="s">
        <v>21</v>
      </c>
      <c r="D19" s="87"/>
      <c r="E19" s="87"/>
      <c r="F19" s="87"/>
      <c r="G19" s="87"/>
      <c r="H19" s="87"/>
      <c r="I19" s="4">
        <f>CHOOSE(P15,990,1320)</f>
        <v>1320</v>
      </c>
      <c r="J19" s="101"/>
      <c r="K19" s="102"/>
      <c r="L19" s="103"/>
      <c r="M19" s="66" t="str">
        <f t="shared" si="0"/>
        <v/>
      </c>
      <c r="N19" s="67"/>
      <c r="O19" s="67"/>
      <c r="P19" s="68"/>
    </row>
    <row r="20" spans="2:16" ht="21" customHeight="1" x14ac:dyDescent="0.15">
      <c r="B20" s="27">
        <v>4</v>
      </c>
      <c r="C20" s="87" t="s">
        <v>20</v>
      </c>
      <c r="D20" s="87"/>
      <c r="E20" s="87"/>
      <c r="F20" s="87"/>
      <c r="G20" s="87"/>
      <c r="H20" s="87"/>
      <c r="I20" s="4">
        <f>CHOOSE(P15,1485,1650)</f>
        <v>1650</v>
      </c>
      <c r="J20" s="101"/>
      <c r="K20" s="102"/>
      <c r="L20" s="103"/>
      <c r="M20" s="66" t="str">
        <f t="shared" si="0"/>
        <v/>
      </c>
      <c r="N20" s="67"/>
      <c r="O20" s="67"/>
      <c r="P20" s="68"/>
    </row>
    <row r="21" spans="2:16" ht="21" customHeight="1" x14ac:dyDescent="0.15">
      <c r="B21" s="28">
        <v>5</v>
      </c>
      <c r="C21" s="87" t="s">
        <v>17</v>
      </c>
      <c r="D21" s="87"/>
      <c r="E21" s="87"/>
      <c r="F21" s="87"/>
      <c r="G21" s="87"/>
      <c r="H21" s="87"/>
      <c r="I21" s="4">
        <f>CHOOSE(P15,1386,1540)</f>
        <v>1540</v>
      </c>
      <c r="J21" s="101"/>
      <c r="K21" s="102"/>
      <c r="L21" s="103"/>
      <c r="M21" s="66" t="str">
        <f t="shared" si="0"/>
        <v/>
      </c>
      <c r="N21" s="67"/>
      <c r="O21" s="67"/>
      <c r="P21" s="68"/>
    </row>
    <row r="22" spans="2:16" ht="21" customHeight="1" x14ac:dyDescent="0.15">
      <c r="B22" s="28">
        <v>6</v>
      </c>
      <c r="C22" s="87" t="s">
        <v>22</v>
      </c>
      <c r="D22" s="87"/>
      <c r="E22" s="87"/>
      <c r="F22" s="87"/>
      <c r="G22" s="87"/>
      <c r="H22" s="87"/>
      <c r="I22" s="4">
        <f>CHOOSE(P15,6435,7150)</f>
        <v>7150</v>
      </c>
      <c r="J22" s="101"/>
      <c r="K22" s="102"/>
      <c r="L22" s="103"/>
      <c r="M22" s="66" t="str">
        <f t="shared" si="0"/>
        <v/>
      </c>
      <c r="N22" s="67"/>
      <c r="O22" s="67"/>
      <c r="P22" s="68"/>
    </row>
    <row r="23" spans="2:16" ht="21" customHeight="1" x14ac:dyDescent="0.15">
      <c r="B23" s="27">
        <v>7</v>
      </c>
      <c r="C23" s="87" t="s">
        <v>6</v>
      </c>
      <c r="D23" s="87"/>
      <c r="E23" s="87"/>
      <c r="F23" s="87"/>
      <c r="G23" s="87"/>
      <c r="H23" s="87"/>
      <c r="I23" s="4">
        <f>CHOOSE(P15,2095,2619)</f>
        <v>2619</v>
      </c>
      <c r="J23" s="101"/>
      <c r="K23" s="102"/>
      <c r="L23" s="103"/>
      <c r="M23" s="66" t="str">
        <f t="shared" si="0"/>
        <v/>
      </c>
      <c r="N23" s="67"/>
      <c r="O23" s="67"/>
      <c r="P23" s="68"/>
    </row>
    <row r="24" spans="2:16" ht="21" customHeight="1" x14ac:dyDescent="0.15">
      <c r="B24" s="28">
        <v>8</v>
      </c>
      <c r="C24" s="87" t="s">
        <v>7</v>
      </c>
      <c r="D24" s="87"/>
      <c r="E24" s="87"/>
      <c r="F24" s="87"/>
      <c r="G24" s="87"/>
      <c r="H24" s="87"/>
      <c r="I24" s="4">
        <f>CHOOSE(P15,2546,2829)</f>
        <v>2829</v>
      </c>
      <c r="J24" s="101"/>
      <c r="K24" s="102"/>
      <c r="L24" s="103"/>
      <c r="M24" s="66" t="str">
        <f t="shared" si="0"/>
        <v/>
      </c>
      <c r="N24" s="67"/>
      <c r="O24" s="67"/>
      <c r="P24" s="68"/>
    </row>
    <row r="25" spans="2:16" ht="21" customHeight="1" x14ac:dyDescent="0.15">
      <c r="B25" s="28">
        <v>9</v>
      </c>
      <c r="C25" s="87" t="s">
        <v>3</v>
      </c>
      <c r="D25" s="87"/>
      <c r="E25" s="87"/>
      <c r="F25" s="87"/>
      <c r="G25" s="87"/>
      <c r="H25" s="87"/>
      <c r="I25" s="4">
        <f>CHOOSE(P15,3466,3850)</f>
        <v>3850</v>
      </c>
      <c r="J25" s="101"/>
      <c r="K25" s="102"/>
      <c r="L25" s="103"/>
      <c r="M25" s="66" t="str">
        <f t="shared" si="0"/>
        <v/>
      </c>
      <c r="N25" s="67"/>
      <c r="O25" s="67"/>
      <c r="P25" s="68"/>
    </row>
    <row r="26" spans="2:16" ht="21" customHeight="1" x14ac:dyDescent="0.15">
      <c r="B26" s="27">
        <v>10</v>
      </c>
      <c r="C26" s="87" t="s">
        <v>1</v>
      </c>
      <c r="D26" s="87"/>
      <c r="E26" s="87"/>
      <c r="F26" s="87"/>
      <c r="G26" s="87"/>
      <c r="H26" s="87"/>
      <c r="I26" s="4">
        <f>CHOOSE(P15,3960,4400)</f>
        <v>4400</v>
      </c>
      <c r="J26" s="101"/>
      <c r="K26" s="102"/>
      <c r="L26" s="103"/>
      <c r="M26" s="66" t="str">
        <f t="shared" si="0"/>
        <v/>
      </c>
      <c r="N26" s="67"/>
      <c r="O26" s="67"/>
      <c r="P26" s="68"/>
    </row>
    <row r="27" spans="2:16" ht="21" customHeight="1" thickBot="1" x14ac:dyDescent="0.2">
      <c r="B27" s="29">
        <v>11</v>
      </c>
      <c r="C27" s="91" t="s">
        <v>8</v>
      </c>
      <c r="D27" s="91"/>
      <c r="E27" s="91"/>
      <c r="F27" s="91"/>
      <c r="G27" s="91"/>
      <c r="H27" s="91"/>
      <c r="I27" s="5">
        <f>CHOOSE(P15,1100,2200)</f>
        <v>2200</v>
      </c>
      <c r="J27" s="122"/>
      <c r="K27" s="123"/>
      <c r="L27" s="124"/>
      <c r="M27" s="72" t="str">
        <f t="shared" si="0"/>
        <v/>
      </c>
      <c r="N27" s="73"/>
      <c r="O27" s="73"/>
      <c r="P27" s="74"/>
    </row>
    <row r="28" spans="2:16" ht="21" customHeight="1" thickTop="1" x14ac:dyDescent="0.15">
      <c r="B28" s="30" t="s">
        <v>5</v>
      </c>
      <c r="C28" s="90" t="s">
        <v>9</v>
      </c>
      <c r="D28" s="90"/>
      <c r="E28" s="90"/>
      <c r="F28" s="90"/>
      <c r="G28" s="90"/>
      <c r="H28" s="90"/>
      <c r="I28" s="6" t="str">
        <f>CHOOSE(P15,1300,"販売不可")</f>
        <v>販売不可</v>
      </c>
      <c r="J28" s="119"/>
      <c r="K28" s="120"/>
      <c r="L28" s="121"/>
      <c r="M28" s="69" t="str">
        <f t="shared" si="0"/>
        <v/>
      </c>
      <c r="N28" s="70"/>
      <c r="O28" s="70"/>
      <c r="P28" s="71"/>
    </row>
    <row r="29" spans="2:16" ht="21" customHeight="1" x14ac:dyDescent="0.15">
      <c r="B29" s="31" t="s">
        <v>5</v>
      </c>
      <c r="C29" s="89" t="s">
        <v>10</v>
      </c>
      <c r="D29" s="89"/>
      <c r="E29" s="89"/>
      <c r="F29" s="89"/>
      <c r="G29" s="89"/>
      <c r="H29" s="89"/>
      <c r="I29" s="6" t="str">
        <f>CHOOSE(P15,1000,"販売不可")</f>
        <v>販売不可</v>
      </c>
      <c r="J29" s="101"/>
      <c r="K29" s="102"/>
      <c r="L29" s="103"/>
      <c r="M29" s="66" t="str">
        <f t="shared" si="0"/>
        <v/>
      </c>
      <c r="N29" s="67"/>
      <c r="O29" s="67"/>
      <c r="P29" s="68"/>
    </row>
    <row r="30" spans="2:16" ht="21" customHeight="1" thickBot="1" x14ac:dyDescent="0.2">
      <c r="B30" s="32" t="s">
        <v>5</v>
      </c>
      <c r="C30" s="88" t="s">
        <v>11</v>
      </c>
      <c r="D30" s="88"/>
      <c r="E30" s="88"/>
      <c r="F30" s="88"/>
      <c r="G30" s="88"/>
      <c r="H30" s="88"/>
      <c r="I30" s="7" t="str">
        <f>CHOOSE(P15,1000,"販売不可")</f>
        <v>販売不可</v>
      </c>
      <c r="J30" s="116"/>
      <c r="K30" s="117"/>
      <c r="L30" s="118"/>
      <c r="M30" s="125" t="str">
        <f t="shared" si="0"/>
        <v/>
      </c>
      <c r="N30" s="126"/>
      <c r="O30" s="126"/>
      <c r="P30" s="127"/>
    </row>
    <row r="31" spans="2:16" ht="21" customHeight="1" x14ac:dyDescent="0.15">
      <c r="H31" s="33" t="s">
        <v>34</v>
      </c>
      <c r="I31" s="131" t="s">
        <v>38</v>
      </c>
      <c r="J31" s="132"/>
      <c r="K31" s="132"/>
      <c r="L31" s="133"/>
      <c r="M31" s="134">
        <v>605</v>
      </c>
      <c r="N31" s="135"/>
      <c r="O31" s="135"/>
      <c r="P31" s="136"/>
    </row>
    <row r="32" spans="2:16" ht="28.5" customHeight="1" thickBot="1" x14ac:dyDescent="0.2">
      <c r="B32" s="34"/>
      <c r="C32" s="35"/>
      <c r="D32" s="35"/>
      <c r="E32" s="35"/>
      <c r="F32" s="36"/>
      <c r="G32" s="37"/>
      <c r="I32" s="128" t="s">
        <v>39</v>
      </c>
      <c r="J32" s="129"/>
      <c r="K32" s="129"/>
      <c r="L32" s="130"/>
      <c r="M32" s="137" t="str">
        <f>IF(COUNT(J17:L30)=0,"",SUM(M17:P31))</f>
        <v/>
      </c>
      <c r="N32" s="138"/>
      <c r="O32" s="138"/>
      <c r="P32" s="139"/>
    </row>
    <row r="33" spans="2:17" ht="19.5" customHeight="1" x14ac:dyDescent="0.15">
      <c r="B33" s="38"/>
      <c r="C33" s="37"/>
      <c r="D33" s="37"/>
      <c r="E33" s="37"/>
      <c r="F33" s="39"/>
      <c r="G33" s="37"/>
    </row>
    <row r="34" spans="2:17" ht="19.5" customHeight="1" x14ac:dyDescent="0.15">
      <c r="B34" s="38"/>
      <c r="C34" s="37"/>
      <c r="D34" s="37"/>
      <c r="E34" s="37"/>
      <c r="F34" s="39"/>
      <c r="G34" s="64" t="s">
        <v>46</v>
      </c>
      <c r="H34" s="65"/>
      <c r="I34" s="65"/>
      <c r="J34" s="65"/>
      <c r="K34" s="65"/>
      <c r="L34" s="65"/>
      <c r="M34" s="65"/>
      <c r="N34" s="65"/>
      <c r="O34" s="65"/>
      <c r="P34" s="65"/>
    </row>
    <row r="35" spans="2:17" ht="19.5" customHeight="1" x14ac:dyDescent="0.15">
      <c r="B35" s="75" t="s">
        <v>33</v>
      </c>
      <c r="C35" s="76"/>
      <c r="D35" s="76"/>
      <c r="E35" s="76"/>
      <c r="F35" s="77"/>
      <c r="G35" s="62" t="s">
        <v>49</v>
      </c>
      <c r="H35" s="63"/>
      <c r="I35" s="63"/>
      <c r="J35" s="63"/>
      <c r="K35" s="63"/>
      <c r="L35" s="63"/>
      <c r="M35" s="63"/>
      <c r="N35" s="63"/>
      <c r="O35" s="63"/>
      <c r="P35" s="63"/>
    </row>
    <row r="36" spans="2:17" ht="19.5" customHeight="1" x14ac:dyDescent="0.15">
      <c r="B36" s="38"/>
      <c r="C36" s="37"/>
      <c r="D36" s="37"/>
      <c r="E36" s="37"/>
      <c r="F36" s="39"/>
      <c r="G36" s="58" t="s">
        <v>50</v>
      </c>
      <c r="H36" s="59"/>
      <c r="I36" s="59"/>
      <c r="J36" s="59"/>
      <c r="K36" s="59"/>
      <c r="L36" s="59"/>
      <c r="M36" s="59"/>
      <c r="N36" s="59"/>
      <c r="O36" s="59"/>
      <c r="P36" s="59"/>
    </row>
    <row r="37" spans="2:17" ht="19.5" customHeight="1" x14ac:dyDescent="0.15">
      <c r="B37" s="38"/>
      <c r="C37" s="37"/>
      <c r="D37" s="37"/>
      <c r="E37" s="37"/>
      <c r="F37" s="39"/>
      <c r="G37" s="58" t="s">
        <v>57</v>
      </c>
      <c r="H37" s="59"/>
      <c r="I37" s="59"/>
      <c r="J37" s="59"/>
      <c r="K37" s="59"/>
      <c r="L37" s="59"/>
      <c r="M37" s="59"/>
      <c r="N37" s="59"/>
      <c r="O37" s="59"/>
      <c r="P37" s="59"/>
    </row>
    <row r="38" spans="2:17" ht="19.5" customHeight="1" x14ac:dyDescent="0.15">
      <c r="B38" s="38"/>
      <c r="C38" s="37"/>
      <c r="D38" s="37"/>
      <c r="E38" s="37"/>
      <c r="F38" s="39"/>
      <c r="G38" s="58" t="s">
        <v>48</v>
      </c>
      <c r="H38" s="59"/>
      <c r="I38" s="59"/>
      <c r="J38" s="59"/>
      <c r="K38" s="59"/>
      <c r="L38" s="59"/>
      <c r="M38" s="59"/>
      <c r="N38" s="59"/>
      <c r="O38" s="59"/>
      <c r="P38" s="59"/>
      <c r="Q38" s="2"/>
    </row>
    <row r="39" spans="2:17" ht="19.5" customHeight="1" x14ac:dyDescent="0.15">
      <c r="B39" s="38"/>
      <c r="C39" s="37"/>
      <c r="D39" s="37"/>
      <c r="E39" s="37"/>
      <c r="F39" s="39"/>
      <c r="G39" s="58" t="s">
        <v>51</v>
      </c>
      <c r="H39" s="59"/>
      <c r="I39" s="59"/>
      <c r="J39" s="59"/>
      <c r="K39" s="59"/>
      <c r="L39" s="59"/>
      <c r="M39" s="59"/>
      <c r="N39" s="59"/>
      <c r="O39" s="59"/>
      <c r="P39" s="59"/>
    </row>
    <row r="40" spans="2:17" ht="19.5" customHeight="1" x14ac:dyDescent="0.15">
      <c r="B40" s="38"/>
      <c r="C40" s="37"/>
      <c r="D40" s="37"/>
      <c r="E40" s="37"/>
      <c r="F40" s="39"/>
      <c r="G40" s="58" t="s">
        <v>52</v>
      </c>
      <c r="H40" s="59"/>
      <c r="I40" s="59"/>
      <c r="J40" s="59"/>
      <c r="K40" s="59"/>
      <c r="L40" s="59"/>
      <c r="M40" s="59"/>
      <c r="N40" s="59"/>
      <c r="O40" s="59"/>
      <c r="P40" s="59"/>
    </row>
    <row r="41" spans="2:17" ht="19.5" customHeight="1" x14ac:dyDescent="0.15">
      <c r="B41" s="38"/>
      <c r="C41" s="37"/>
      <c r="D41" s="37"/>
      <c r="E41" s="37"/>
      <c r="F41" s="39"/>
      <c r="G41" s="58" t="s">
        <v>53</v>
      </c>
      <c r="H41" s="59"/>
      <c r="I41" s="59"/>
      <c r="J41" s="59"/>
      <c r="K41" s="59"/>
      <c r="L41" s="59"/>
      <c r="M41" s="59"/>
      <c r="N41" s="59"/>
      <c r="O41" s="59"/>
      <c r="P41" s="59"/>
    </row>
    <row r="42" spans="2:17" ht="19.5" customHeight="1" x14ac:dyDescent="0.15">
      <c r="B42" s="38"/>
      <c r="C42" s="37"/>
      <c r="D42" s="37"/>
      <c r="E42" s="37"/>
      <c r="F42" s="39"/>
      <c r="G42" s="58" t="s">
        <v>45</v>
      </c>
      <c r="H42" s="59"/>
      <c r="I42" s="59"/>
      <c r="J42" s="59"/>
      <c r="K42" s="59"/>
      <c r="L42" s="59"/>
      <c r="M42" s="59"/>
      <c r="N42" s="59"/>
      <c r="O42" s="59"/>
      <c r="P42" s="59"/>
    </row>
    <row r="43" spans="2:17" ht="19.5" customHeight="1" x14ac:dyDescent="0.15">
      <c r="B43" s="38"/>
      <c r="C43" s="37"/>
      <c r="D43" s="37"/>
      <c r="E43" s="37"/>
      <c r="F43" s="39"/>
      <c r="G43" s="58" t="s">
        <v>54</v>
      </c>
      <c r="H43" s="59"/>
      <c r="I43" s="59"/>
      <c r="J43" s="59"/>
      <c r="K43" s="59"/>
      <c r="L43" s="59"/>
      <c r="M43" s="59"/>
      <c r="N43" s="59"/>
      <c r="O43" s="59"/>
      <c r="P43" s="59"/>
    </row>
    <row r="44" spans="2:17" ht="19.5" customHeight="1" x14ac:dyDescent="0.15">
      <c r="B44" s="38"/>
      <c r="C44" s="37"/>
      <c r="D44" s="37"/>
      <c r="E44" s="37"/>
      <c r="F44" s="39"/>
      <c r="G44" s="58" t="s">
        <v>55</v>
      </c>
      <c r="H44" s="59"/>
      <c r="I44" s="59"/>
      <c r="J44" s="59"/>
      <c r="K44" s="59"/>
      <c r="L44" s="59"/>
      <c r="M44" s="59"/>
      <c r="N44" s="59"/>
      <c r="O44" s="59"/>
      <c r="P44" s="59"/>
    </row>
    <row r="45" spans="2:17" ht="19.5" customHeight="1" x14ac:dyDescent="0.15">
      <c r="B45" s="38"/>
      <c r="C45" s="37"/>
      <c r="D45" s="37"/>
      <c r="E45" s="37"/>
      <c r="F45" s="39"/>
      <c r="G45" s="58" t="s">
        <v>56</v>
      </c>
      <c r="H45" s="59"/>
      <c r="I45" s="59"/>
      <c r="J45" s="59"/>
      <c r="K45" s="59"/>
      <c r="L45" s="59"/>
      <c r="M45" s="59"/>
      <c r="N45" s="59"/>
      <c r="O45" s="59"/>
      <c r="P45" s="59"/>
    </row>
    <row r="46" spans="2:17" ht="19.5" customHeight="1" x14ac:dyDescent="0.15">
      <c r="B46" s="38"/>
      <c r="C46" s="37"/>
      <c r="D46" s="37"/>
      <c r="E46" s="37"/>
      <c r="F46" s="39"/>
      <c r="G46" s="60"/>
      <c r="H46" s="61"/>
      <c r="I46" s="61"/>
      <c r="J46" s="61"/>
      <c r="K46" s="61"/>
      <c r="L46" s="61"/>
      <c r="M46" s="61"/>
      <c r="N46" s="61"/>
      <c r="O46" s="61"/>
      <c r="P46" s="61"/>
    </row>
    <row r="47" spans="2:17" ht="19.5" customHeight="1" x14ac:dyDescent="0.15">
      <c r="B47" s="38"/>
      <c r="C47" s="37"/>
      <c r="D47" s="37"/>
      <c r="E47" s="37"/>
      <c r="F47" s="39"/>
      <c r="G47" s="40"/>
      <c r="H47" s="40"/>
      <c r="I47" s="40"/>
      <c r="J47" s="40"/>
      <c r="K47" s="40"/>
      <c r="L47" s="40"/>
      <c r="M47" s="40"/>
      <c r="N47" s="40"/>
      <c r="O47" s="40"/>
    </row>
    <row r="48" spans="2:17" ht="19.5" customHeight="1" x14ac:dyDescent="0.15">
      <c r="B48" s="38"/>
      <c r="C48" s="37"/>
      <c r="D48" s="37"/>
      <c r="E48" s="37"/>
      <c r="F48" s="39"/>
      <c r="G48" s="40"/>
      <c r="H48" s="40"/>
      <c r="I48" s="40"/>
      <c r="J48" s="40"/>
      <c r="K48" s="40"/>
      <c r="L48" s="40"/>
      <c r="M48" s="40"/>
      <c r="N48" s="40"/>
      <c r="O48" s="40"/>
    </row>
    <row r="49" spans="2:15" ht="19.5" customHeight="1" x14ac:dyDescent="0.15">
      <c r="B49" s="38"/>
      <c r="C49" s="37"/>
      <c r="D49" s="37"/>
      <c r="E49" s="37"/>
      <c r="F49" s="39"/>
      <c r="G49" s="40"/>
      <c r="H49" s="40"/>
      <c r="I49" s="40"/>
      <c r="J49" s="40"/>
      <c r="K49" s="40"/>
      <c r="L49" s="40"/>
      <c r="M49" s="40"/>
      <c r="N49" s="40"/>
      <c r="O49" s="40"/>
    </row>
    <row r="50" spans="2:15" ht="19.5" customHeight="1" x14ac:dyDescent="0.15">
      <c r="B50" s="41"/>
      <c r="F50" s="42"/>
      <c r="G50" s="40"/>
      <c r="H50" s="40"/>
      <c r="I50" s="40"/>
      <c r="J50" s="40"/>
      <c r="K50" s="40"/>
      <c r="L50" s="40"/>
      <c r="M50" s="40"/>
      <c r="N50" s="40"/>
      <c r="O50" s="40"/>
    </row>
    <row r="51" spans="2:15" ht="19.5" customHeight="1" x14ac:dyDescent="0.15">
      <c r="B51" s="43"/>
      <c r="C51" s="44"/>
      <c r="D51" s="44"/>
      <c r="E51" s="44"/>
      <c r="F51" s="45"/>
    </row>
  </sheetData>
  <sheetProtection algorithmName="SHA-512" hashValue="NyzDdpiulNhBFDPS3Fxz9X8CYaO6NEzFDRVW4QsvyuLzwhH1gapTPs6U9O48FOp9n8Z1teyKUS7Mr7SwYHt0jg==" saltValue="dN+vMDvEWsMkQcXodUbQZQ==" spinCount="100000" sheet="1" objects="1" scenarios="1" selectLockedCells="1"/>
  <mergeCells count="79">
    <mergeCell ref="D13:E13"/>
    <mergeCell ref="F8:P8"/>
    <mergeCell ref="M30:P30"/>
    <mergeCell ref="I32:L32"/>
    <mergeCell ref="I31:L31"/>
    <mergeCell ref="J25:L25"/>
    <mergeCell ref="J24:L24"/>
    <mergeCell ref="M31:P31"/>
    <mergeCell ref="M32:P32"/>
    <mergeCell ref="C21:H21"/>
    <mergeCell ref="I6:P6"/>
    <mergeCell ref="C20:H20"/>
    <mergeCell ref="J22:L22"/>
    <mergeCell ref="J21:L21"/>
    <mergeCell ref="M18:P18"/>
    <mergeCell ref="H10:I10"/>
    <mergeCell ref="J7:O7"/>
    <mergeCell ref="M22:P22"/>
    <mergeCell ref="M21:P21"/>
    <mergeCell ref="M20:P20"/>
    <mergeCell ref="D6:H7"/>
    <mergeCell ref="D9:P9"/>
    <mergeCell ref="D10:E10"/>
    <mergeCell ref="A3:P3"/>
    <mergeCell ref="B4:P4"/>
    <mergeCell ref="J16:L16"/>
    <mergeCell ref="J20:L20"/>
    <mergeCell ref="J19:L19"/>
    <mergeCell ref="C19:H19"/>
    <mergeCell ref="C8:C10"/>
    <mergeCell ref="C18:H18"/>
    <mergeCell ref="C17:H17"/>
    <mergeCell ref="J18:L18"/>
    <mergeCell ref="J17:L17"/>
    <mergeCell ref="M16:P16"/>
    <mergeCell ref="M17:P17"/>
    <mergeCell ref="M19:P19"/>
    <mergeCell ref="B35:F35"/>
    <mergeCell ref="B6:B10"/>
    <mergeCell ref="F13:P13"/>
    <mergeCell ref="B12:B13"/>
    <mergeCell ref="C12:E12"/>
    <mergeCell ref="C26:H26"/>
    <mergeCell ref="C30:H30"/>
    <mergeCell ref="C29:H29"/>
    <mergeCell ref="C28:H28"/>
    <mergeCell ref="C27:H27"/>
    <mergeCell ref="C24:H24"/>
    <mergeCell ref="C23:H23"/>
    <mergeCell ref="C22:H22"/>
    <mergeCell ref="C25:H25"/>
    <mergeCell ref="C6:C7"/>
    <mergeCell ref="C16:H16"/>
    <mergeCell ref="G35:P35"/>
    <mergeCell ref="G36:P36"/>
    <mergeCell ref="G34:P34"/>
    <mergeCell ref="M24:P24"/>
    <mergeCell ref="M23:P23"/>
    <mergeCell ref="M29:P29"/>
    <mergeCell ref="M28:P28"/>
    <mergeCell ref="M27:P27"/>
    <mergeCell ref="M26:P26"/>
    <mergeCell ref="M25:P25"/>
    <mergeCell ref="J23:L23"/>
    <mergeCell ref="J30:L30"/>
    <mergeCell ref="J29:L29"/>
    <mergeCell ref="J28:L28"/>
    <mergeCell ref="J27:L27"/>
    <mergeCell ref="J26:L26"/>
    <mergeCell ref="G37:P37"/>
    <mergeCell ref="G38:P38"/>
    <mergeCell ref="G39:P39"/>
    <mergeCell ref="G40:P40"/>
    <mergeCell ref="G41:P41"/>
    <mergeCell ref="G42:P42"/>
    <mergeCell ref="G43:P43"/>
    <mergeCell ref="G44:P44"/>
    <mergeCell ref="G45:P45"/>
    <mergeCell ref="G46:P46"/>
  </mergeCells>
  <phoneticPr fontId="3"/>
  <conditionalFormatting sqref="B28:H30">
    <cfRule type="expression" dxfId="4" priority="8">
      <formula>$P$15=2</formula>
    </cfRule>
  </conditionalFormatting>
  <conditionalFormatting sqref="I28:I30">
    <cfRule type="expression" dxfId="3" priority="10">
      <formula>$P$15=2</formula>
    </cfRule>
    <cfRule type="expression" dxfId="2" priority="16">
      <formula>$P$15=1</formula>
    </cfRule>
  </conditionalFormatting>
  <conditionalFormatting sqref="J28:K30">
    <cfRule type="expression" dxfId="1" priority="1">
      <formula>$P$15=2</formula>
    </cfRule>
  </conditionalFormatting>
  <conditionalFormatting sqref="M28:M30">
    <cfRule type="expression" dxfId="0" priority="7">
      <formula>$P$15=2</formula>
    </cfRule>
  </conditionalFormatting>
  <dataValidations count="1">
    <dataValidation type="custom" allowBlank="1" showInputMessage="1" showErrorMessage="1" errorTitle="入力不可" error="非会員は購入できません。" sqref="J28:M30" xr:uid="{A199F58B-56AE-4F04-A187-45D01C958F05}">
      <formula1>$P$15=1</formula1>
    </dataValidation>
  </dataValidations>
  <printOptions horizontalCentered="1" verticalCentered="1"/>
  <pageMargins left="0" right="0" top="0.35433070866141736" bottom="0.35433070866141736" header="0" footer="0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 sizeWithCells="1">
                  <from>
                    <xdr:col>2</xdr:col>
                    <xdr:colOff>123825</xdr:colOff>
                    <xdr:row>12</xdr:row>
                    <xdr:rowOff>19050</xdr:rowOff>
                  </from>
                  <to>
                    <xdr:col>2</xdr:col>
                    <xdr:colOff>333375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 altText="非会員">
                <anchor moveWithCells="1" sizeWithCells="1">
                  <from>
                    <xdr:col>3</xdr:col>
                    <xdr:colOff>28575</xdr:colOff>
                    <xdr:row>12</xdr:row>
                    <xdr:rowOff>47625</xdr:rowOff>
                  </from>
                  <to>
                    <xdr:col>3</xdr:col>
                    <xdr:colOff>219075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図書注文書</vt:lpstr>
      <vt:lpstr>図書注文書!Print_Area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</dc:creator>
  <cp:lastModifiedBy>kentiku06</cp:lastModifiedBy>
  <cp:lastPrinted>2024-10-04T06:23:47Z</cp:lastPrinted>
  <dcterms:created xsi:type="dcterms:W3CDTF">2013-02-04T07:31:40Z</dcterms:created>
  <dcterms:modified xsi:type="dcterms:W3CDTF">2024-10-04T06:31:37Z</dcterms:modified>
</cp:coreProperties>
</file>